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5010" tabRatio="754" activeTab="5"/>
  </bookViews>
  <sheets>
    <sheet name="Dados" sheetId="1" r:id="rId1"/>
    <sheet name="Descrit Quali" sheetId="2" r:id="rId2"/>
    <sheet name="Descrit Quanti" sheetId="3" r:id="rId3"/>
    <sheet name="Associacao 2 Qualit" sheetId="4" r:id="rId4"/>
    <sheet name="Assoc 1 Quali e 1 Quanti" sheetId="5" r:id="rId5"/>
    <sheet name="Associac 2 Quantit" sheetId="6" r:id="rId6"/>
  </sheets>
  <definedNames/>
  <calcPr fullCalcOnLoad="1"/>
  <pivotCaches>
    <pivotCache cacheId="3" r:id="rId7"/>
    <pivotCache cacheId="2" r:id="rId8"/>
    <pivotCache cacheId="1" r:id="rId9"/>
  </pivotCaches>
</workbook>
</file>

<file path=xl/sharedStrings.xml><?xml version="1.0" encoding="utf-8"?>
<sst xmlns="http://schemas.openxmlformats.org/spreadsheetml/2006/main" count="265" uniqueCount="65">
  <si>
    <t>Nome</t>
  </si>
  <si>
    <t>Eleandro Almeida</t>
  </si>
  <si>
    <t>Israel Jacob Cassimiro</t>
  </si>
  <si>
    <t xml:space="preserve">Giácomo Estronioli </t>
  </si>
  <si>
    <t>Luís Fernando Navarro</t>
  </si>
  <si>
    <t>Osmar Junior</t>
  </si>
  <si>
    <t>Diego Mansur</t>
  </si>
  <si>
    <t>Murilo Bento</t>
  </si>
  <si>
    <t>Lucas Barbosa Marcos</t>
  </si>
  <si>
    <t>Lara Bertini</t>
  </si>
  <si>
    <t>Lucas Ronco</t>
  </si>
  <si>
    <t>Rafael Claudio</t>
  </si>
  <si>
    <t>Relacionamento</t>
  </si>
  <si>
    <t>Interesse</t>
  </si>
  <si>
    <t>Media suja</t>
  </si>
  <si>
    <t>sim</t>
  </si>
  <si>
    <t>não</t>
  </si>
  <si>
    <t>Pedro Henrique</t>
  </si>
  <si>
    <t>Alexandre Almeida</t>
  </si>
  <si>
    <t>Diógenes Silva</t>
  </si>
  <si>
    <t>Olívia Bonfim Melo</t>
  </si>
  <si>
    <t>Fernando Müller</t>
  </si>
  <si>
    <t>Henrique Coqueiro</t>
  </si>
  <si>
    <t>Reinaldo</t>
  </si>
  <si>
    <t>Lucas Carrijo</t>
  </si>
  <si>
    <t>Victor Zatarin</t>
  </si>
  <si>
    <t>Horas pretendidas de estudo por semana</t>
  </si>
  <si>
    <t>Contagem de Nome</t>
  </si>
  <si>
    <t>Total</t>
  </si>
  <si>
    <t>Dados</t>
  </si>
  <si>
    <t>Contagem de Nome2</t>
  </si>
  <si>
    <t>Total Contagem de Nome</t>
  </si>
  <si>
    <t>Total Contagem de Nome2</t>
  </si>
  <si>
    <t>Não</t>
  </si>
  <si>
    <t>Sim</t>
  </si>
  <si>
    <t>%</t>
  </si>
  <si>
    <t>Media</t>
  </si>
  <si>
    <t>Minimo</t>
  </si>
  <si>
    <t>Maximo</t>
  </si>
  <si>
    <t>Moda</t>
  </si>
  <si>
    <t>Mediana</t>
  </si>
  <si>
    <t>Q1</t>
  </si>
  <si>
    <t>Q3</t>
  </si>
  <si>
    <t>desvio medio</t>
  </si>
  <si>
    <t>desvio padrao</t>
  </si>
  <si>
    <t>IIQ</t>
  </si>
  <si>
    <t>Intervalo</t>
  </si>
  <si>
    <t>Bloco</t>
  </si>
  <si>
    <t>Freqüência</t>
  </si>
  <si>
    <t>4 a 5</t>
  </si>
  <si>
    <t>5,1 a 7</t>
  </si>
  <si>
    <t>7,1 a 9</t>
  </si>
  <si>
    <t>9,1 a 10</t>
  </si>
  <si>
    <t>media</t>
  </si>
  <si>
    <t>variancia</t>
  </si>
  <si>
    <t>Total Global</t>
  </si>
  <si>
    <t>% linha</t>
  </si>
  <si>
    <t>Total % linha</t>
  </si>
  <si>
    <t>Média de Media suja</t>
  </si>
  <si>
    <t>Total Média de Media suja</t>
  </si>
  <si>
    <t>DesvPad de Media suja</t>
  </si>
  <si>
    <t>Total DesvPad de Media suja</t>
  </si>
  <si>
    <t>Média</t>
  </si>
  <si>
    <t>DP</t>
  </si>
  <si>
    <t>correlação de Pearson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</si>
</sst>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2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2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8" xfId="0" applyNumberFormat="1" applyBorder="1" applyAlignment="1">
      <alignment/>
    </xf>
    <xf numFmtId="10" fontId="0" fillId="0" borderId="2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numFmt numFmtId="172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'Descrit Quali'!$F$3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'Descrit Quali'!$E$4:$E$5</c:f>
              <c:strCache/>
            </c:strRef>
          </c:cat>
          <c:val>
            <c:numRef>
              <c:f>'Descrit Quali'!$F$4:$F$5</c:f>
              <c:numCache/>
            </c:numRef>
          </c:val>
        </c:ser>
        <c:axId val="50879305"/>
        <c:axId val="12248606"/>
      </c:barChart>
      <c:catAx>
        <c:axId val="508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48606"/>
        <c:crosses val="autoZero"/>
        <c:auto val="1"/>
        <c:lblOffset val="100"/>
        <c:noMultiLvlLbl val="0"/>
      </c:catAx>
      <c:valAx>
        <c:axId val="12248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79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Relacionamento?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'Descrit Quali'!$F$3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'Descrit Quali'!$E$4:$E$5</c:f>
              <c:strCache/>
            </c:strRef>
          </c:cat>
          <c:val>
            <c:numRef>
              <c:f>'Descrit Quali'!$F$4:$F$5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'Descrit Quanti'!$I$8:$I$11</c:f>
              <c:numCache/>
            </c:numRef>
          </c:cat>
          <c:val>
            <c:numRef>
              <c:f>'Descrit Quanti'!$J$8:$J$11</c:f>
              <c:numCache/>
            </c:numRef>
          </c:val>
        </c:ser>
        <c:gapWidth val="0"/>
        <c:axId val="45196343"/>
        <c:axId val="46595940"/>
      </c:barChart>
      <c:catAx>
        <c:axId val="4519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jupiter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5940"/>
        <c:crosses val="autoZero"/>
        <c:auto val="1"/>
        <c:lblOffset val="100"/>
        <c:noMultiLvlLbl val="0"/>
      </c:catAx>
      <c:valAx>
        <c:axId val="46595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9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'Assoc 1 Quali e 1 Quanti'!$G$11:$G$12</c:f>
                <c:numCache>
                  <c:ptCount val="2"/>
                  <c:pt idx="0">
                    <c:v>1.2333896383544014</c:v>
                  </c:pt>
                  <c:pt idx="1">
                    <c:v>1.4376021702821682</c:v>
                  </c:pt>
                </c:numCache>
              </c:numRef>
            </c:plus>
            <c:minus>
              <c:numRef>
                <c:f>'Assoc 1 Quali e 1 Quanti'!$G$11:$G$12</c:f>
                <c:numCache>
                  <c:ptCount val="2"/>
                  <c:pt idx="0">
                    <c:v>1.2333896383544014</c:v>
                  </c:pt>
                  <c:pt idx="1">
                    <c:v>1.4376021702821682</c:v>
                  </c:pt>
                </c:numCache>
              </c:numRef>
            </c:minus>
            <c:noEndCap val="0"/>
          </c:errBars>
          <c:cat>
            <c:strRef>
              <c:f>'Assoc 1 Quali e 1 Quanti'!$E$11:$E$12</c:f>
              <c:strCache/>
            </c:strRef>
          </c:cat>
          <c:val>
            <c:numRef>
              <c:f>'Assoc 1 Quali e 1 Quanti'!$F$11:$F$12</c:f>
              <c:numCache/>
            </c:numRef>
          </c:val>
          <c:smooth val="0"/>
        </c:ser>
        <c:marker val="1"/>
        <c:axId val="53665717"/>
        <c:axId val="25710714"/>
      </c:lineChart>
      <c:catAx>
        <c:axId val="5366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interesse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10714"/>
        <c:crosses val="autoZero"/>
        <c:auto val="1"/>
        <c:lblOffset val="100"/>
        <c:noMultiLvlLbl val="0"/>
      </c:catAx>
      <c:valAx>
        <c:axId val="2571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média </a:t>
                </a: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+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dp média Júpiter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5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'Associac 2 Quantit'!$B$2:$B$21</c:f>
              <c:numCache/>
            </c:numRef>
          </c:xVal>
          <c:yVal>
            <c:numRef>
              <c:f>'Associac 2 Quantit'!$C$2:$C$21</c:f>
              <c:numCache/>
            </c:numRef>
          </c:yVal>
          <c:smooth val="0"/>
        </c:ser>
        <c:axId val="20490563"/>
        <c:axId val="12258016"/>
      </c:scatterChart>
      <c:valAx>
        <c:axId val="20490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horas pretendidas de estudo semanais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58016"/>
        <c:crosses val="autoZero"/>
        <c:crossBetween val="midCat"/>
        <c:dispUnits/>
      </c:valAx>
      <c:valAx>
        <c:axId val="1225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média suja Júpiter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0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0.93375</cdr:y>
    </cdr:from>
    <cdr:to>
      <cdr:x>0.6845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2628900"/>
          <a:ext cx="1171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Relacionamento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5</xdr:row>
      <xdr:rowOff>142875</xdr:rowOff>
    </xdr:from>
    <xdr:to>
      <xdr:col>11</xdr:col>
      <xdr:colOff>323850</xdr:colOff>
      <xdr:row>23</xdr:row>
      <xdr:rowOff>47625</xdr:rowOff>
    </xdr:to>
    <xdr:graphicFrame>
      <xdr:nvGraphicFramePr>
        <xdr:cNvPr id="1" name="Chart 14"/>
        <xdr:cNvGraphicFramePr/>
      </xdr:nvGraphicFramePr>
      <xdr:xfrm>
        <a:off x="3514725" y="95250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23</xdr:row>
      <xdr:rowOff>133350</xdr:rowOff>
    </xdr:from>
    <xdr:to>
      <xdr:col>11</xdr:col>
      <xdr:colOff>295275</xdr:colOff>
      <xdr:row>41</xdr:row>
      <xdr:rowOff>38100</xdr:rowOff>
    </xdr:to>
    <xdr:graphicFrame>
      <xdr:nvGraphicFramePr>
        <xdr:cNvPr id="2" name="Chart 17"/>
        <xdr:cNvGraphicFramePr/>
      </xdr:nvGraphicFramePr>
      <xdr:xfrm>
        <a:off x="3486150" y="3857625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12</xdr:row>
      <xdr:rowOff>0</xdr:rowOff>
    </xdr:from>
    <xdr:to>
      <xdr:col>11</xdr:col>
      <xdr:colOff>381000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333875" y="1971675"/>
        <a:ext cx="35623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12</xdr:row>
      <xdr:rowOff>114300</xdr:rowOff>
    </xdr:from>
    <xdr:to>
      <xdr:col>9</xdr:col>
      <xdr:colOff>114300</xdr:colOff>
      <xdr:row>30</xdr:row>
      <xdr:rowOff>9525</xdr:rowOff>
    </xdr:to>
    <xdr:graphicFrame>
      <xdr:nvGraphicFramePr>
        <xdr:cNvPr id="1" name="Chart 8"/>
        <xdr:cNvGraphicFramePr/>
      </xdr:nvGraphicFramePr>
      <xdr:xfrm>
        <a:off x="3286125" y="206692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114300</xdr:rowOff>
    </xdr:from>
    <xdr:to>
      <xdr:col>11</xdr:col>
      <xdr:colOff>257175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3629025" y="2857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1" sheet="Dados"/>
  </cacheSource>
  <cacheFields count="5">
    <cacheField name="Nome">
      <sharedItems containsMixedTypes="0" count="20">
        <s v="Alexandre Almeida"/>
        <s v="Diego Mansur"/>
        <s v="Diógenes Silva"/>
        <s v="Eleandro Almeida"/>
        <s v="Fernando Müller"/>
        <s v="Giácomo Estronioli "/>
        <s v="Henrique Coqueiro"/>
        <s v="Israel Jacob Cassimiro"/>
        <s v="Lara Bertini"/>
        <s v="Lucas Barbosa Marcos"/>
        <s v="Lucas Carrijo"/>
        <s v="Lucas Ronco"/>
        <s v="Luís Fernando Navarro"/>
        <s v="Murilo Bento"/>
        <s v="Olívia Bonfim Melo"/>
        <s v="Osmar Junior"/>
        <s v="Pedro Henrique"/>
        <s v="Rafael Claudio"/>
        <s v="Reinaldo"/>
        <s v="Victor Zatarin"/>
      </sharedItems>
    </cacheField>
    <cacheField name="Horas pretendidas de estudo por semana">
      <sharedItems containsSemiMixedTypes="0" containsString="0" containsMixedTypes="0" containsNumber="1" containsInteger="1" count="5">
        <n v="5"/>
        <n v="3"/>
        <n v="4"/>
        <n v="2"/>
        <n v="1"/>
      </sharedItems>
    </cacheField>
    <cacheField name="Media suja">
      <sharedItems containsSemiMixedTypes="0" containsString="0" containsMixedTypes="0" containsNumber="1" count="14">
        <n v="4.9"/>
        <n v="8.6"/>
        <n v="6.4"/>
        <n v="8.9"/>
        <n v="4.38"/>
        <n v="8.8"/>
        <n v="9.1"/>
        <n v="7.6"/>
        <n v="6"/>
        <n v="6.5"/>
        <n v="7.4"/>
        <n v="6.7"/>
        <n v="7.8"/>
        <n v="7.5"/>
      </sharedItems>
    </cacheField>
    <cacheField name="Interesse">
      <sharedItems containsSemiMixedTypes="0" containsString="0" containsMixedTypes="0" containsNumber="1" containsInteger="1" count="4">
        <n v="3"/>
        <n v="4"/>
        <n v="5"/>
        <n v="2"/>
      </sharedItems>
    </cacheField>
    <cacheField name="Relacionamento">
      <sharedItems containsMixedTypes="0" count="2">
        <s v="sim"/>
        <s v="nã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1" sheet="Associacao 2 Qualit"/>
  </cacheSource>
  <cacheFields count="3">
    <cacheField name="Nome">
      <sharedItems containsMixedTypes="0" count="20">
        <s v="Alexandre Almeida"/>
        <s v="Diego Mansur"/>
        <s v="Diógenes Silva"/>
        <s v="Eleandro Almeida"/>
        <s v="Fernando Müller"/>
        <s v="Giácomo Estronioli "/>
        <s v="Henrique Coqueiro"/>
        <s v="Israel Jacob Cassimiro"/>
        <s v="Lara Bertini"/>
        <s v="Lucas Barbosa Marcos"/>
        <s v="Lucas Carrijo"/>
        <s v="Lucas Ronco"/>
        <s v="Luís Fernando Navarro"/>
        <s v="Murilo Bento"/>
        <s v="Olívia Bonfim Melo"/>
        <s v="Osmar Junior"/>
        <s v="Pedro Henrique"/>
        <s v="Rafael Claudio"/>
        <s v="Reinaldo"/>
        <s v="Victor Zatarin"/>
      </sharedItems>
    </cacheField>
    <cacheField name="Interesse">
      <sharedItems containsMixedTypes="0" count="2">
        <s v="não"/>
        <s v="sim"/>
      </sharedItems>
    </cacheField>
    <cacheField name="Relacionamento">
      <sharedItems containsMixedTypes="0" count="2">
        <s v="sim"/>
        <s v="não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1" sheet="Assoc 1 Quali e 1 Quanti"/>
  </cacheSource>
  <cacheFields count="3">
    <cacheField name="Nome">
      <sharedItems containsMixedTypes="0" count="20">
        <s v="Alexandre Almeida"/>
        <s v="Diego Mansur"/>
        <s v="Diógenes Silva"/>
        <s v="Eleandro Almeida"/>
        <s v="Fernando Müller"/>
        <s v="Giácomo Estronioli "/>
        <s v="Henrique Coqueiro"/>
        <s v="Israel Jacob Cassimiro"/>
        <s v="Lara Bertini"/>
        <s v="Lucas Barbosa Marcos"/>
        <s v="Lucas Carrijo"/>
        <s v="Lucas Ronco"/>
        <s v="Luís Fernando Navarro"/>
        <s v="Murilo Bento"/>
        <s v="Olívia Bonfim Melo"/>
        <s v="Osmar Junior"/>
        <s v="Pedro Henrique"/>
        <s v="Rafael Claudio"/>
        <s v="Reinaldo"/>
        <s v="Victor Zatarin"/>
      </sharedItems>
    </cacheField>
    <cacheField name="Media suja">
      <sharedItems containsSemiMixedTypes="0" containsString="0" containsMixedTypes="0" containsNumber="1" count="14">
        <n v="4.9"/>
        <n v="8.6"/>
        <n v="6.4"/>
        <n v="8.9"/>
        <n v="4.38"/>
        <n v="8.8"/>
        <n v="9.1"/>
        <n v="7.6"/>
        <n v="6"/>
        <n v="6.5"/>
        <n v="7.4"/>
        <n v="6.7"/>
        <n v="7.8"/>
        <n v="7.5"/>
      </sharedItems>
    </cacheField>
    <cacheField name="Interesse">
      <sharedItems containsMixedTypes="0" count="2">
        <s v="não"/>
        <s v="si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a dinâmica1" cacheId="1" dataOnRows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C9" firstHeaderRow="1" firstDataRow="1" firstDataCol="2"/>
  <pivotFields count="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4"/>
    <field x="-2"/>
  </rowFields>
  <rowItems count="6">
    <i>
      <x/>
      <x/>
    </i>
    <i i="1" r="1">
      <x v="1"/>
    </i>
    <i>
      <x v="1"/>
      <x/>
    </i>
    <i i="1" r="1">
      <x v="1"/>
    </i>
    <i t="grand">
      <x/>
    </i>
    <i t="grand" i="1">
      <x/>
    </i>
  </rowItems>
  <colItems count="1">
    <i/>
  </colItems>
  <dataFields count="2">
    <dataField name="Contagem de Nome" fld="0" subtotal="count" baseField="0" baseItem="0"/>
    <dataField name="Contagem de Nome2" fld="0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2" dataOnRows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E2:I9" firstHeaderRow="1" firstDataRow="2" firstDataCol="2"/>
  <pivotFields count="3">
    <pivotField dataField="1"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</pivotFields>
  <rowFields count="2">
    <field x="2"/>
    <field x="-2"/>
  </rowFields>
  <rowItems count="6">
    <i>
      <x/>
      <x/>
    </i>
    <i i="1" r="1">
      <x v="1"/>
    </i>
    <i>
      <x v="1"/>
      <x/>
    </i>
    <i i="1" r="1">
      <x v="1"/>
    </i>
    <i t="grand">
      <x/>
    </i>
    <i t="grand" i="1">
      <x/>
    </i>
  </rowItems>
  <colFields count="1">
    <field x="1"/>
  </colFields>
  <colItems count="3">
    <i>
      <x/>
    </i>
    <i>
      <x v="1"/>
    </i>
    <i t="grand">
      <x/>
    </i>
  </colItems>
  <dataFields count="2">
    <dataField name="Contagem de Nome" fld="0" subtotal="count" baseField="0" baseItem="0"/>
    <dataField name="% linha" fld="0" subtotal="count" showDataAs="percentOfRow" baseField="0" baseItem="0" numFmtId="1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3" dataOnRows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E2:G8" firstHeaderRow="1" firstDataRow="1" firstDataCol="2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"/>
    <field x="-2"/>
  </rowFields>
  <rowItems count="6">
    <i>
      <x/>
      <x/>
    </i>
    <i i="1" r="1">
      <x v="1"/>
    </i>
    <i>
      <x v="1"/>
      <x/>
    </i>
    <i i="1" r="1">
      <x v="1"/>
    </i>
    <i t="grand">
      <x/>
    </i>
    <i t="grand" i="1">
      <x/>
    </i>
  </rowItems>
  <colItems count="1">
    <i/>
  </colItems>
  <dataFields count="2">
    <dataField name="M?dia de Media suja" fld="1" subtotal="average" baseField="0" baseItem="0"/>
    <dataField name="DesvPad de Media suja" fld="1" subtotal="stdDev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PageLayoutView="0" workbookViewId="0" topLeftCell="A1">
      <selection activeCell="C1" sqref="A1:C16384"/>
    </sheetView>
  </sheetViews>
  <sheetFormatPr defaultColWidth="9.140625" defaultRowHeight="12.75"/>
  <cols>
    <col min="1" max="1" width="20.421875" style="0" bestFit="1" customWidth="1"/>
    <col min="2" max="2" width="17.00390625" style="0" customWidth="1"/>
    <col min="3" max="3" width="10.00390625" style="0" bestFit="1" customWidth="1"/>
    <col min="4" max="4" width="8.57421875" style="0" bestFit="1" customWidth="1"/>
    <col min="5" max="5" width="13.7109375" style="1" bestFit="1" customWidth="1"/>
  </cols>
  <sheetData>
    <row r="1" spans="1:5" ht="13.5" thickBot="1">
      <c r="A1" s="2" t="s">
        <v>0</v>
      </c>
      <c r="B1" s="2" t="s">
        <v>26</v>
      </c>
      <c r="C1" s="2" t="s">
        <v>14</v>
      </c>
      <c r="D1" s="2" t="s">
        <v>13</v>
      </c>
      <c r="E1" s="5" t="s">
        <v>12</v>
      </c>
    </row>
    <row r="2" spans="1:5" ht="12.75">
      <c r="A2" s="3" t="s">
        <v>18</v>
      </c>
      <c r="B2" s="3">
        <v>5</v>
      </c>
      <c r="C2" s="3">
        <v>4.9</v>
      </c>
      <c r="D2" s="3">
        <v>3</v>
      </c>
      <c r="E2" s="6" t="s">
        <v>15</v>
      </c>
    </row>
    <row r="3" spans="1:5" ht="12.75">
      <c r="A3" s="3" t="s">
        <v>6</v>
      </c>
      <c r="B3" s="3">
        <v>3</v>
      </c>
      <c r="C3" s="3">
        <v>8.6</v>
      </c>
      <c r="D3" s="3">
        <v>4</v>
      </c>
      <c r="E3" s="6" t="s">
        <v>15</v>
      </c>
    </row>
    <row r="4" spans="1:5" ht="12.75">
      <c r="A4" s="3" t="s">
        <v>19</v>
      </c>
      <c r="B4" s="3">
        <v>4</v>
      </c>
      <c r="C4" s="3">
        <v>6.4</v>
      </c>
      <c r="D4" s="3">
        <v>4</v>
      </c>
      <c r="E4" s="6" t="s">
        <v>15</v>
      </c>
    </row>
    <row r="5" spans="1:5" ht="12.75">
      <c r="A5" s="3" t="s">
        <v>1</v>
      </c>
      <c r="B5" s="3">
        <v>3</v>
      </c>
      <c r="C5" s="3">
        <v>8.9</v>
      </c>
      <c r="D5" s="3">
        <v>4</v>
      </c>
      <c r="E5" s="6" t="s">
        <v>16</v>
      </c>
    </row>
    <row r="6" spans="1:5" ht="12.75">
      <c r="A6" s="3" t="s">
        <v>21</v>
      </c>
      <c r="B6" s="3">
        <v>2</v>
      </c>
      <c r="C6" s="3">
        <v>6.4</v>
      </c>
      <c r="D6" s="3">
        <v>3</v>
      </c>
      <c r="E6" s="6" t="s">
        <v>16</v>
      </c>
    </row>
    <row r="7" spans="1:5" ht="12.75">
      <c r="A7" s="3" t="s">
        <v>3</v>
      </c>
      <c r="B7" s="3">
        <v>4</v>
      </c>
      <c r="C7" s="3">
        <v>4.38</v>
      </c>
      <c r="D7" s="3">
        <v>4</v>
      </c>
      <c r="E7" s="6" t="s">
        <v>15</v>
      </c>
    </row>
    <row r="8" spans="1:5" ht="12.75">
      <c r="A8" s="3" t="s">
        <v>22</v>
      </c>
      <c r="B8" s="3">
        <v>3</v>
      </c>
      <c r="C8" s="3">
        <v>6.4</v>
      </c>
      <c r="D8" s="3">
        <v>4</v>
      </c>
      <c r="E8" s="6" t="s">
        <v>16</v>
      </c>
    </row>
    <row r="9" spans="1:5" ht="12.75">
      <c r="A9" s="3" t="s">
        <v>2</v>
      </c>
      <c r="B9" s="3">
        <v>3</v>
      </c>
      <c r="C9" s="3">
        <v>8.8</v>
      </c>
      <c r="D9" s="3">
        <v>4</v>
      </c>
      <c r="E9" s="6" t="s">
        <v>16</v>
      </c>
    </row>
    <row r="10" spans="1:5" ht="12.75">
      <c r="A10" s="3" t="s">
        <v>9</v>
      </c>
      <c r="B10" s="3">
        <v>3</v>
      </c>
      <c r="C10" s="3">
        <v>9.1</v>
      </c>
      <c r="D10" s="3">
        <v>3</v>
      </c>
      <c r="E10" s="6" t="s">
        <v>16</v>
      </c>
    </row>
    <row r="11" spans="1:5" ht="12.75">
      <c r="A11" s="3" t="s">
        <v>8</v>
      </c>
      <c r="B11" s="3">
        <v>4</v>
      </c>
      <c r="C11" s="3">
        <v>7.6</v>
      </c>
      <c r="D11" s="3">
        <v>4</v>
      </c>
      <c r="E11" s="6" t="s">
        <v>16</v>
      </c>
    </row>
    <row r="12" spans="1:5" ht="12.75">
      <c r="A12" s="3" t="s">
        <v>24</v>
      </c>
      <c r="B12" s="3">
        <v>3</v>
      </c>
      <c r="C12" s="3">
        <v>6</v>
      </c>
      <c r="D12" s="3">
        <v>5</v>
      </c>
      <c r="E12" s="6" t="s">
        <v>15</v>
      </c>
    </row>
    <row r="13" spans="1:5" ht="12.75">
      <c r="A13" s="3" t="s">
        <v>10</v>
      </c>
      <c r="B13" s="3">
        <v>2</v>
      </c>
      <c r="C13" s="3">
        <v>6.5</v>
      </c>
      <c r="D13" s="3">
        <v>3</v>
      </c>
      <c r="E13" s="6" t="s">
        <v>15</v>
      </c>
    </row>
    <row r="14" spans="1:5" ht="12.75">
      <c r="A14" s="3" t="s">
        <v>4</v>
      </c>
      <c r="B14" s="3">
        <v>2</v>
      </c>
      <c r="C14" s="3">
        <v>7.4</v>
      </c>
      <c r="D14" s="3">
        <v>4</v>
      </c>
      <c r="E14" s="6" t="s">
        <v>16</v>
      </c>
    </row>
    <row r="15" spans="1:5" ht="12.75">
      <c r="A15" s="3" t="s">
        <v>7</v>
      </c>
      <c r="B15" s="3">
        <v>5</v>
      </c>
      <c r="C15" s="3">
        <v>9.1</v>
      </c>
      <c r="D15" s="3">
        <v>4</v>
      </c>
      <c r="E15" s="6" t="s">
        <v>16</v>
      </c>
    </row>
    <row r="16" spans="1:5" ht="12.75">
      <c r="A16" s="3" t="s">
        <v>20</v>
      </c>
      <c r="B16" s="3">
        <v>2</v>
      </c>
      <c r="C16" s="3">
        <v>6.7</v>
      </c>
      <c r="D16" s="3">
        <v>2</v>
      </c>
      <c r="E16" s="6" t="s">
        <v>16</v>
      </c>
    </row>
    <row r="17" spans="1:5" ht="12.75">
      <c r="A17" s="3" t="s">
        <v>5</v>
      </c>
      <c r="B17" s="3">
        <v>2</v>
      </c>
      <c r="C17" s="3">
        <v>7.8</v>
      </c>
      <c r="D17" s="3">
        <v>4</v>
      </c>
      <c r="E17" s="6" t="s">
        <v>16</v>
      </c>
    </row>
    <row r="18" spans="1:5" ht="12.75">
      <c r="A18" s="3" t="s">
        <v>17</v>
      </c>
      <c r="B18" s="3">
        <v>1</v>
      </c>
      <c r="C18" s="3">
        <v>7.4</v>
      </c>
      <c r="D18" s="3">
        <v>3</v>
      </c>
      <c r="E18" s="6" t="s">
        <v>16</v>
      </c>
    </row>
    <row r="19" spans="1:5" ht="12.75">
      <c r="A19" s="3" t="s">
        <v>11</v>
      </c>
      <c r="B19" s="3">
        <v>1</v>
      </c>
      <c r="C19" s="3">
        <v>6</v>
      </c>
      <c r="D19" s="3">
        <v>3</v>
      </c>
      <c r="E19" s="6" t="s">
        <v>16</v>
      </c>
    </row>
    <row r="20" spans="1:5" ht="12.75">
      <c r="A20" s="3" t="s">
        <v>23</v>
      </c>
      <c r="B20" s="3">
        <v>2</v>
      </c>
      <c r="C20" s="3">
        <v>6.4</v>
      </c>
      <c r="D20" s="3">
        <v>4</v>
      </c>
      <c r="E20" s="6" t="s">
        <v>15</v>
      </c>
    </row>
    <row r="21" spans="1:5" ht="13.5" thickBot="1">
      <c r="A21" s="4" t="s">
        <v>25</v>
      </c>
      <c r="B21" s="4">
        <v>1</v>
      </c>
      <c r="C21" s="4">
        <v>7.5</v>
      </c>
      <c r="D21" s="4">
        <v>3</v>
      </c>
      <c r="E21" s="7" t="s">
        <v>15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E3" sqref="E3:F5"/>
    </sheetView>
  </sheetViews>
  <sheetFormatPr defaultColWidth="9.140625" defaultRowHeight="12.75"/>
  <cols>
    <col min="1" max="1" width="17.7109375" style="0" bestFit="1" customWidth="1"/>
    <col min="2" max="2" width="18.7109375" style="0" customWidth="1"/>
    <col min="3" max="3" width="8.28125" style="0" customWidth="1"/>
  </cols>
  <sheetData>
    <row r="3" spans="1:6" ht="12.75">
      <c r="A3" s="11" t="s">
        <v>12</v>
      </c>
      <c r="B3" s="11" t="s">
        <v>29</v>
      </c>
      <c r="C3" s="13" t="s">
        <v>28</v>
      </c>
      <c r="F3" t="s">
        <v>35</v>
      </c>
    </row>
    <row r="4" spans="1:6" ht="12.75">
      <c r="A4" s="8" t="s">
        <v>16</v>
      </c>
      <c r="B4" s="8" t="s">
        <v>27</v>
      </c>
      <c r="C4" s="14">
        <v>12</v>
      </c>
      <c r="E4" t="s">
        <v>33</v>
      </c>
      <c r="F4">
        <v>60</v>
      </c>
    </row>
    <row r="5" spans="1:6" ht="12.75">
      <c r="A5" s="12"/>
      <c r="B5" s="9" t="s">
        <v>30</v>
      </c>
      <c r="C5" s="17">
        <v>0.6</v>
      </c>
      <c r="E5" t="s">
        <v>34</v>
      </c>
      <c r="F5">
        <v>40</v>
      </c>
    </row>
    <row r="6" spans="1:3" ht="12.75">
      <c r="A6" s="8" t="s">
        <v>15</v>
      </c>
      <c r="B6" s="8" t="s">
        <v>27</v>
      </c>
      <c r="C6" s="14">
        <v>8</v>
      </c>
    </row>
    <row r="7" spans="1:3" ht="12.75">
      <c r="A7" s="12"/>
      <c r="B7" s="9" t="s">
        <v>30</v>
      </c>
      <c r="C7" s="17">
        <v>0.4</v>
      </c>
    </row>
    <row r="8" spans="1:3" ht="12.75">
      <c r="A8" s="8" t="s">
        <v>31</v>
      </c>
      <c r="B8" s="10"/>
      <c r="C8" s="14">
        <v>20</v>
      </c>
    </row>
    <row r="9" spans="1:3" ht="12.75">
      <c r="A9" s="15" t="s">
        <v>32</v>
      </c>
      <c r="B9" s="16"/>
      <c r="C9" s="18">
        <v>1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130" zoomScaleNormal="130" zoomScalePageLayoutView="0" workbookViewId="0" topLeftCell="B10">
      <selection activeCell="E35" sqref="E35"/>
    </sheetView>
  </sheetViews>
  <sheetFormatPr defaultColWidth="9.140625" defaultRowHeight="12.75"/>
  <cols>
    <col min="1" max="1" width="20.421875" style="0" bestFit="1" customWidth="1"/>
    <col min="2" max="2" width="10.00390625" style="0" bestFit="1" customWidth="1"/>
  </cols>
  <sheetData>
    <row r="1" spans="1:7" ht="13.5" thickBot="1">
      <c r="A1" s="2" t="s">
        <v>0</v>
      </c>
      <c r="B1" s="2" t="s">
        <v>14</v>
      </c>
      <c r="G1" t="s">
        <v>14</v>
      </c>
    </row>
    <row r="2" spans="1:9" ht="12.75">
      <c r="A2" s="3" t="s">
        <v>18</v>
      </c>
      <c r="B2" s="3">
        <v>4.9</v>
      </c>
      <c r="G2" s="19">
        <v>4.38</v>
      </c>
      <c r="I2" t="s">
        <v>46</v>
      </c>
    </row>
    <row r="3" spans="1:9" ht="12.75">
      <c r="A3" s="3" t="s">
        <v>6</v>
      </c>
      <c r="B3" s="3">
        <v>8.6</v>
      </c>
      <c r="G3" s="19">
        <v>4.9</v>
      </c>
      <c r="I3" t="s">
        <v>49</v>
      </c>
    </row>
    <row r="4" spans="1:9" ht="12.75">
      <c r="A4" s="3" t="s">
        <v>19</v>
      </c>
      <c r="B4" s="3">
        <v>6.4</v>
      </c>
      <c r="G4" s="19">
        <v>6</v>
      </c>
      <c r="I4" t="s">
        <v>50</v>
      </c>
    </row>
    <row r="5" spans="1:9" ht="12.75">
      <c r="A5" s="3" t="s">
        <v>1</v>
      </c>
      <c r="B5" s="3">
        <v>8.9</v>
      </c>
      <c r="G5" s="19">
        <v>6</v>
      </c>
      <c r="I5" t="s">
        <v>51</v>
      </c>
    </row>
    <row r="6" spans="1:9" ht="13.5" thickBot="1">
      <c r="A6" s="3" t="s">
        <v>21</v>
      </c>
      <c r="B6" s="3">
        <v>6.4</v>
      </c>
      <c r="D6" t="s">
        <v>36</v>
      </c>
      <c r="E6">
        <f>AVERAGE(B2:B21)</f>
        <v>7.114</v>
      </c>
      <c r="G6" s="19">
        <v>6.4</v>
      </c>
      <c r="I6" t="s">
        <v>52</v>
      </c>
    </row>
    <row r="7" spans="1:10" ht="12.75">
      <c r="A7" s="3" t="s">
        <v>3</v>
      </c>
      <c r="B7" s="3">
        <v>4.38</v>
      </c>
      <c r="D7" t="s">
        <v>37</v>
      </c>
      <c r="E7">
        <f>MIN(B2:B21)</f>
        <v>4.38</v>
      </c>
      <c r="G7" s="19">
        <v>6.4</v>
      </c>
      <c r="I7" s="24" t="s">
        <v>47</v>
      </c>
      <c r="J7" s="24" t="s">
        <v>48</v>
      </c>
    </row>
    <row r="8" spans="1:10" ht="12.75">
      <c r="A8" s="3" t="s">
        <v>22</v>
      </c>
      <c r="B8" s="3">
        <v>6.4</v>
      </c>
      <c r="D8" t="s">
        <v>38</v>
      </c>
      <c r="E8">
        <f>MAX(B2:B21)</f>
        <v>9.1</v>
      </c>
      <c r="G8" s="19">
        <v>6.4</v>
      </c>
      <c r="I8" s="21">
        <v>4.5</v>
      </c>
      <c r="J8" s="22">
        <v>2</v>
      </c>
    </row>
    <row r="9" spans="1:10" ht="12.75">
      <c r="A9" s="3" t="s">
        <v>2</v>
      </c>
      <c r="B9" s="3">
        <v>8.8</v>
      </c>
      <c r="D9" t="s">
        <v>39</v>
      </c>
      <c r="E9">
        <f>MODE(B2:B21)</f>
        <v>6.4</v>
      </c>
      <c r="G9" s="19">
        <v>6.4</v>
      </c>
      <c r="I9" s="21">
        <v>6</v>
      </c>
      <c r="J9" s="22">
        <v>8</v>
      </c>
    </row>
    <row r="10" spans="1:10" ht="12.75">
      <c r="A10" s="3" t="s">
        <v>9</v>
      </c>
      <c r="B10" s="3">
        <v>9.1</v>
      </c>
      <c r="D10" t="s">
        <v>40</v>
      </c>
      <c r="E10">
        <f>MEDIAN(B2:B21)</f>
        <v>7.050000000000001</v>
      </c>
      <c r="G10" s="19">
        <v>6.5</v>
      </c>
      <c r="I10" s="21">
        <v>8</v>
      </c>
      <c r="J10" s="22">
        <v>8</v>
      </c>
    </row>
    <row r="11" spans="1:10" ht="13.5" thickBot="1">
      <c r="A11" s="3" t="s">
        <v>8</v>
      </c>
      <c r="B11" s="3">
        <v>7.6</v>
      </c>
      <c r="D11" t="s">
        <v>41</v>
      </c>
      <c r="E11">
        <f>QUARTILE(B2:B21,1)</f>
        <v>6.4</v>
      </c>
      <c r="G11" s="19">
        <v>6.7</v>
      </c>
      <c r="I11" s="23">
        <v>9.5</v>
      </c>
      <c r="J11" s="23">
        <v>2</v>
      </c>
    </row>
    <row r="12" spans="1:7" ht="12.75">
      <c r="A12" s="3" t="s">
        <v>24</v>
      </c>
      <c r="B12" s="3">
        <v>6</v>
      </c>
      <c r="D12" t="s">
        <v>42</v>
      </c>
      <c r="E12">
        <f>QUARTILE(B2:B21,3)</f>
        <v>8</v>
      </c>
      <c r="G12" s="20">
        <v>7.4</v>
      </c>
    </row>
    <row r="13" spans="1:7" ht="12.75">
      <c r="A13" s="3" t="s">
        <v>10</v>
      </c>
      <c r="B13" s="3">
        <v>6.5</v>
      </c>
      <c r="D13" t="s">
        <v>43</v>
      </c>
      <c r="E13">
        <f>AVEDEV(B2:B21)</f>
        <v>1.1060000000000003</v>
      </c>
      <c r="G13" s="20">
        <v>7.4</v>
      </c>
    </row>
    <row r="14" spans="1:7" ht="12.75">
      <c r="A14" s="3" t="s">
        <v>4</v>
      </c>
      <c r="B14" s="3">
        <v>7.4</v>
      </c>
      <c r="D14" t="s">
        <v>44</v>
      </c>
      <c r="E14">
        <f>STDEV(B2:B21)</f>
        <v>1.3493561817634225</v>
      </c>
      <c r="G14" s="20">
        <v>7.5</v>
      </c>
    </row>
    <row r="15" spans="1:7" ht="12.75">
      <c r="A15" s="3" t="s">
        <v>7</v>
      </c>
      <c r="B15" s="3">
        <v>9.1</v>
      </c>
      <c r="D15" t="s">
        <v>45</v>
      </c>
      <c r="E15">
        <f>E12-E11</f>
        <v>1.5999999999999996</v>
      </c>
      <c r="G15" s="20">
        <v>7.6</v>
      </c>
    </row>
    <row r="16" spans="1:7" ht="12.75">
      <c r="A16" s="3" t="s">
        <v>20</v>
      </c>
      <c r="B16" s="3">
        <v>6.7</v>
      </c>
      <c r="G16" s="20">
        <v>7.8</v>
      </c>
    </row>
    <row r="17" spans="1:7" ht="12.75">
      <c r="A17" s="3" t="s">
        <v>5</v>
      </c>
      <c r="B17" s="3">
        <v>7.8</v>
      </c>
      <c r="G17" s="20">
        <v>8.6</v>
      </c>
    </row>
    <row r="18" spans="1:7" ht="12.75">
      <c r="A18" s="3" t="s">
        <v>17</v>
      </c>
      <c r="B18" s="3">
        <v>7.4</v>
      </c>
      <c r="G18" s="20">
        <v>8.8</v>
      </c>
    </row>
    <row r="19" spans="1:7" ht="12.75">
      <c r="A19" s="3" t="s">
        <v>11</v>
      </c>
      <c r="B19" s="3">
        <v>6</v>
      </c>
      <c r="G19" s="20">
        <v>8.9</v>
      </c>
    </row>
    <row r="20" spans="1:7" ht="12.75">
      <c r="A20" s="3" t="s">
        <v>23</v>
      </c>
      <c r="B20" s="3">
        <v>6.4</v>
      </c>
      <c r="G20" s="20">
        <v>9.1</v>
      </c>
    </row>
    <row r="21" spans="1:7" ht="13.5" thickBot="1">
      <c r="A21" s="4" t="s">
        <v>25</v>
      </c>
      <c r="B21" s="4">
        <v>7.5</v>
      </c>
      <c r="G21" s="20">
        <v>9.1</v>
      </c>
    </row>
    <row r="29" spans="4:5" ht="12.75">
      <c r="D29" t="s">
        <v>53</v>
      </c>
      <c r="E29">
        <f>(4.5*2+6*8+8*8+9.5*2)/20</f>
        <v>7</v>
      </c>
    </row>
    <row r="30" spans="4:5" ht="12.75">
      <c r="D30" t="s">
        <v>54</v>
      </c>
      <c r="E30">
        <f>(2*(4.5-7)^2+8*(6-7)^2+8*(8-7)^2+2*(9.5-7)^2)/19</f>
        <v>2.1578947368421053</v>
      </c>
    </row>
    <row r="31" spans="4:5" ht="12.75">
      <c r="D31" t="s">
        <v>44</v>
      </c>
      <c r="E31">
        <f>SQRT(E30)</f>
        <v>1.4689774459950382</v>
      </c>
    </row>
    <row r="32" spans="4:5" ht="12.75">
      <c r="D32" t="s">
        <v>41</v>
      </c>
      <c r="E32">
        <f>2*0.15/0.4+5</f>
        <v>5.75</v>
      </c>
    </row>
    <row r="33" spans="4:5" ht="12.75">
      <c r="D33" t="s">
        <v>40</v>
      </c>
      <c r="E33">
        <v>7</v>
      </c>
    </row>
    <row r="34" spans="4:5" ht="12.75">
      <c r="D34" t="s">
        <v>42</v>
      </c>
      <c r="E34">
        <f>2*0.25/0.4+7</f>
        <v>8.25</v>
      </c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" sqref="B1:B21"/>
    </sheetView>
  </sheetViews>
  <sheetFormatPr defaultColWidth="9.140625" defaultRowHeight="12.75"/>
  <cols>
    <col min="3" max="3" width="14.421875" style="0" bestFit="1" customWidth="1"/>
    <col min="5" max="5" width="17.7109375" style="0" bestFit="1" customWidth="1"/>
    <col min="6" max="6" width="17.7109375" style="0" customWidth="1"/>
    <col min="7" max="8" width="11.00390625" style="0" bestFit="1" customWidth="1"/>
    <col min="9" max="9" width="10.8515625" style="0" bestFit="1" customWidth="1"/>
  </cols>
  <sheetData>
    <row r="1" spans="1:3" ht="13.5" thickBot="1">
      <c r="A1" s="2" t="s">
        <v>0</v>
      </c>
      <c r="B1" s="2" t="s">
        <v>13</v>
      </c>
      <c r="C1" s="5" t="s">
        <v>12</v>
      </c>
    </row>
    <row r="2" spans="1:9" ht="12.75">
      <c r="A2" s="3" t="s">
        <v>18</v>
      </c>
      <c r="B2" s="3" t="s">
        <v>16</v>
      </c>
      <c r="C2" s="6" t="s">
        <v>15</v>
      </c>
      <c r="E2" s="8"/>
      <c r="F2" s="10"/>
      <c r="G2" s="11" t="s">
        <v>13</v>
      </c>
      <c r="H2" s="10"/>
      <c r="I2" s="26"/>
    </row>
    <row r="3" spans="1:9" ht="12.75">
      <c r="A3" s="3" t="s">
        <v>6</v>
      </c>
      <c r="B3" s="3" t="s">
        <v>15</v>
      </c>
      <c r="C3" s="6" t="s">
        <v>15</v>
      </c>
      <c r="E3" s="11" t="s">
        <v>12</v>
      </c>
      <c r="F3" s="11" t="s">
        <v>29</v>
      </c>
      <c r="G3" s="8" t="s">
        <v>16</v>
      </c>
      <c r="H3" s="25" t="s">
        <v>15</v>
      </c>
      <c r="I3" s="13" t="s">
        <v>55</v>
      </c>
    </row>
    <row r="4" spans="1:9" ht="12.75">
      <c r="A4" s="3" t="s">
        <v>19</v>
      </c>
      <c r="B4" s="3" t="s">
        <v>15</v>
      </c>
      <c r="C4" s="6" t="s">
        <v>15</v>
      </c>
      <c r="E4" s="8" t="s">
        <v>16</v>
      </c>
      <c r="F4" s="8" t="s">
        <v>27</v>
      </c>
      <c r="G4" s="27">
        <v>5</v>
      </c>
      <c r="H4" s="28">
        <v>7</v>
      </c>
      <c r="I4" s="14">
        <v>12</v>
      </c>
    </row>
    <row r="5" spans="1:9" ht="12.75">
      <c r="A5" s="3" t="s">
        <v>1</v>
      </c>
      <c r="B5" s="3" t="s">
        <v>15</v>
      </c>
      <c r="C5" s="6" t="s">
        <v>16</v>
      </c>
      <c r="E5" s="12"/>
      <c r="F5" s="9" t="s">
        <v>56</v>
      </c>
      <c r="G5" s="29">
        <v>0.4166666666666667</v>
      </c>
      <c r="H5" s="30">
        <v>0.5833333333333334</v>
      </c>
      <c r="I5" s="17">
        <v>1</v>
      </c>
    </row>
    <row r="6" spans="1:9" ht="12.75">
      <c r="A6" s="3" t="s">
        <v>21</v>
      </c>
      <c r="B6" s="3" t="s">
        <v>16</v>
      </c>
      <c r="C6" s="6" t="s">
        <v>16</v>
      </c>
      <c r="E6" s="8" t="s">
        <v>15</v>
      </c>
      <c r="F6" s="8" t="s">
        <v>27</v>
      </c>
      <c r="G6" s="27">
        <v>3</v>
      </c>
      <c r="H6" s="28">
        <v>5</v>
      </c>
      <c r="I6" s="14">
        <v>8</v>
      </c>
    </row>
    <row r="7" spans="1:9" ht="12.75">
      <c r="A7" s="3" t="s">
        <v>3</v>
      </c>
      <c r="B7" s="3" t="s">
        <v>15</v>
      </c>
      <c r="C7" s="6" t="s">
        <v>15</v>
      </c>
      <c r="E7" s="12"/>
      <c r="F7" s="9" t="s">
        <v>56</v>
      </c>
      <c r="G7" s="29">
        <v>0.375</v>
      </c>
      <c r="H7" s="30">
        <v>0.625</v>
      </c>
      <c r="I7" s="17">
        <v>1</v>
      </c>
    </row>
    <row r="8" spans="1:9" ht="12.75">
      <c r="A8" s="3" t="s">
        <v>22</v>
      </c>
      <c r="B8" s="3" t="s">
        <v>15</v>
      </c>
      <c r="C8" s="6" t="s">
        <v>16</v>
      </c>
      <c r="E8" s="8" t="s">
        <v>31</v>
      </c>
      <c r="F8" s="10"/>
      <c r="G8" s="27">
        <v>8</v>
      </c>
      <c r="H8" s="28">
        <v>12</v>
      </c>
      <c r="I8" s="14">
        <v>20</v>
      </c>
    </row>
    <row r="9" spans="1:9" ht="12.75">
      <c r="A9" s="3" t="s">
        <v>2</v>
      </c>
      <c r="B9" s="3" t="s">
        <v>15</v>
      </c>
      <c r="C9" s="6" t="s">
        <v>16</v>
      </c>
      <c r="E9" s="15" t="s">
        <v>57</v>
      </c>
      <c r="F9" s="16"/>
      <c r="G9" s="31">
        <v>0.4</v>
      </c>
      <c r="H9" s="32">
        <v>0.6</v>
      </c>
      <c r="I9" s="18">
        <v>1</v>
      </c>
    </row>
    <row r="10" spans="1:3" ht="12.75">
      <c r="A10" s="3" t="s">
        <v>9</v>
      </c>
      <c r="B10" s="3" t="s">
        <v>16</v>
      </c>
      <c r="C10" s="6" t="s">
        <v>16</v>
      </c>
    </row>
    <row r="11" spans="1:3" ht="12.75">
      <c r="A11" s="3" t="s">
        <v>8</v>
      </c>
      <c r="B11" s="3" t="s">
        <v>15</v>
      </c>
      <c r="C11" s="6" t="s">
        <v>16</v>
      </c>
    </row>
    <row r="12" spans="1:3" ht="12.75">
      <c r="A12" s="3" t="s">
        <v>24</v>
      </c>
      <c r="B12" s="3" t="s">
        <v>15</v>
      </c>
      <c r="C12" s="6" t="s">
        <v>15</v>
      </c>
    </row>
    <row r="13" spans="1:3" ht="12.75">
      <c r="A13" s="3" t="s">
        <v>10</v>
      </c>
      <c r="B13" s="3" t="s">
        <v>16</v>
      </c>
      <c r="C13" s="6" t="s">
        <v>15</v>
      </c>
    </row>
    <row r="14" spans="1:3" ht="12.75">
      <c r="A14" s="3" t="s">
        <v>4</v>
      </c>
      <c r="B14" s="3" t="s">
        <v>15</v>
      </c>
      <c r="C14" s="6" t="s">
        <v>16</v>
      </c>
    </row>
    <row r="15" spans="1:3" ht="12.75">
      <c r="A15" s="3" t="s">
        <v>7</v>
      </c>
      <c r="B15" s="3" t="s">
        <v>15</v>
      </c>
      <c r="C15" s="6" t="s">
        <v>16</v>
      </c>
    </row>
    <row r="16" spans="1:3" ht="12.75">
      <c r="A16" s="3" t="s">
        <v>20</v>
      </c>
      <c r="B16" s="3" t="s">
        <v>16</v>
      </c>
      <c r="C16" s="6" t="s">
        <v>16</v>
      </c>
    </row>
    <row r="17" spans="1:3" ht="12.75">
      <c r="A17" s="3" t="s">
        <v>5</v>
      </c>
      <c r="B17" s="3" t="s">
        <v>15</v>
      </c>
      <c r="C17" s="6" t="s">
        <v>16</v>
      </c>
    </row>
    <row r="18" spans="1:3" ht="12.75">
      <c r="A18" s="3" t="s">
        <v>17</v>
      </c>
      <c r="B18" s="3" t="s">
        <v>16</v>
      </c>
      <c r="C18" s="6" t="s">
        <v>16</v>
      </c>
    </row>
    <row r="19" spans="1:3" ht="12.75">
      <c r="A19" s="3" t="s">
        <v>11</v>
      </c>
      <c r="B19" s="3" t="s">
        <v>16</v>
      </c>
      <c r="C19" s="6" t="s">
        <v>16</v>
      </c>
    </row>
    <row r="20" spans="1:3" ht="12.75">
      <c r="A20" s="3" t="s">
        <v>23</v>
      </c>
      <c r="B20" s="3" t="s">
        <v>15</v>
      </c>
      <c r="C20" s="6" t="s">
        <v>15</v>
      </c>
    </row>
    <row r="21" spans="1:3" ht="13.5" thickBot="1">
      <c r="A21" s="4" t="s">
        <v>25</v>
      </c>
      <c r="B21" s="4" t="s">
        <v>16</v>
      </c>
      <c r="C21" s="7" t="s">
        <v>15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34" sqref="G34"/>
    </sheetView>
  </sheetViews>
  <sheetFormatPr defaultColWidth="9.140625" defaultRowHeight="12.75"/>
  <cols>
    <col min="1" max="1" width="20.421875" style="0" bestFit="1" customWidth="1"/>
    <col min="2" max="2" width="10.00390625" style="0" bestFit="1" customWidth="1"/>
    <col min="3" max="3" width="8.57421875" style="0" bestFit="1" customWidth="1"/>
    <col min="5" max="5" width="18.421875" style="0" bestFit="1" customWidth="1"/>
    <col min="6" max="6" width="20.7109375" style="0" customWidth="1"/>
    <col min="7" max="7" width="12.00390625" style="0" customWidth="1"/>
  </cols>
  <sheetData>
    <row r="1" spans="1:3" ht="13.5" thickBot="1">
      <c r="A1" s="2" t="s">
        <v>0</v>
      </c>
      <c r="B1" s="2" t="s">
        <v>14</v>
      </c>
      <c r="C1" s="2" t="s">
        <v>13</v>
      </c>
    </row>
    <row r="2" spans="1:7" ht="12.75">
      <c r="A2" s="3" t="s">
        <v>18</v>
      </c>
      <c r="B2" s="3">
        <v>4.9</v>
      </c>
      <c r="C2" s="3" t="s">
        <v>16</v>
      </c>
      <c r="E2" s="11" t="s">
        <v>13</v>
      </c>
      <c r="F2" s="11" t="s">
        <v>29</v>
      </c>
      <c r="G2" s="13" t="s">
        <v>28</v>
      </c>
    </row>
    <row r="3" spans="1:7" ht="12.75">
      <c r="A3" s="3" t="s">
        <v>6</v>
      </c>
      <c r="B3" s="3">
        <v>8.6</v>
      </c>
      <c r="C3" s="3" t="s">
        <v>15</v>
      </c>
      <c r="E3" s="8" t="s">
        <v>16</v>
      </c>
      <c r="F3" s="8" t="s">
        <v>58</v>
      </c>
      <c r="G3" s="33">
        <v>6.8125</v>
      </c>
    </row>
    <row r="4" spans="1:7" ht="12.75">
      <c r="A4" s="3" t="s">
        <v>19</v>
      </c>
      <c r="B4" s="3">
        <v>6.4</v>
      </c>
      <c r="C4" s="3" t="s">
        <v>15</v>
      </c>
      <c r="E4" s="12"/>
      <c r="F4" s="9" t="s">
        <v>60</v>
      </c>
      <c r="G4" s="34">
        <v>1.2333896383544014</v>
      </c>
    </row>
    <row r="5" spans="1:7" ht="12.75">
      <c r="A5" s="3" t="s">
        <v>1</v>
      </c>
      <c r="B5" s="3">
        <v>8.9</v>
      </c>
      <c r="C5" s="3" t="s">
        <v>15</v>
      </c>
      <c r="E5" s="8" t="s">
        <v>15</v>
      </c>
      <c r="F5" s="8" t="s">
        <v>58</v>
      </c>
      <c r="G5" s="33">
        <v>7.315</v>
      </c>
    </row>
    <row r="6" spans="1:7" ht="12.75">
      <c r="A6" s="3" t="s">
        <v>21</v>
      </c>
      <c r="B6" s="3">
        <v>6.4</v>
      </c>
      <c r="C6" s="3" t="s">
        <v>16</v>
      </c>
      <c r="E6" s="12"/>
      <c r="F6" s="9" t="s">
        <v>60</v>
      </c>
      <c r="G6" s="34">
        <v>1.4376021702821682</v>
      </c>
    </row>
    <row r="7" spans="1:7" ht="12.75">
      <c r="A7" s="3" t="s">
        <v>3</v>
      </c>
      <c r="B7" s="3">
        <v>4.38</v>
      </c>
      <c r="C7" s="3" t="s">
        <v>15</v>
      </c>
      <c r="E7" s="8" t="s">
        <v>59</v>
      </c>
      <c r="F7" s="10"/>
      <c r="G7" s="33">
        <v>7.114000000000002</v>
      </c>
    </row>
    <row r="8" spans="1:7" ht="12.75">
      <c r="A8" s="3" t="s">
        <v>22</v>
      </c>
      <c r="B8" s="3">
        <v>6.4</v>
      </c>
      <c r="C8" s="3" t="s">
        <v>15</v>
      </c>
      <c r="E8" s="15" t="s">
        <v>61</v>
      </c>
      <c r="F8" s="16"/>
      <c r="G8" s="35">
        <v>1.3493561817634114</v>
      </c>
    </row>
    <row r="9" spans="1:3" ht="12.75">
      <c r="A9" s="3" t="s">
        <v>2</v>
      </c>
      <c r="B9" s="3">
        <v>8.8</v>
      </c>
      <c r="C9" s="3" t="s">
        <v>15</v>
      </c>
    </row>
    <row r="10" spans="1:7" ht="12.75">
      <c r="A10" s="3" t="s">
        <v>9</v>
      </c>
      <c r="B10" s="3">
        <v>9.1</v>
      </c>
      <c r="C10" s="3" t="s">
        <v>16</v>
      </c>
      <c r="E10" t="s">
        <v>13</v>
      </c>
      <c r="F10" t="s">
        <v>62</v>
      </c>
      <c r="G10" t="s">
        <v>63</v>
      </c>
    </row>
    <row r="11" spans="1:7" ht="12.75">
      <c r="A11" s="3" t="s">
        <v>8</v>
      </c>
      <c r="B11" s="3">
        <v>7.6</v>
      </c>
      <c r="C11" s="3" t="s">
        <v>15</v>
      </c>
      <c r="E11" t="s">
        <v>33</v>
      </c>
      <c r="F11" s="36">
        <f>G3</f>
        <v>6.8125</v>
      </c>
      <c r="G11" s="36">
        <f>G4</f>
        <v>1.2333896383544014</v>
      </c>
    </row>
    <row r="12" spans="1:7" ht="12.75">
      <c r="A12" s="3" t="s">
        <v>24</v>
      </c>
      <c r="B12" s="3">
        <v>6</v>
      </c>
      <c r="C12" s="3" t="s">
        <v>15</v>
      </c>
      <c r="E12" t="s">
        <v>34</v>
      </c>
      <c r="F12" s="36">
        <f>G5</f>
        <v>7.315</v>
      </c>
      <c r="G12" s="36">
        <f>G6</f>
        <v>1.4376021702821682</v>
      </c>
    </row>
    <row r="13" spans="1:3" ht="12.75">
      <c r="A13" s="3" t="s">
        <v>10</v>
      </c>
      <c r="B13" s="3">
        <v>6.5</v>
      </c>
      <c r="C13" s="3" t="s">
        <v>16</v>
      </c>
    </row>
    <row r="14" spans="1:3" ht="12.75">
      <c r="A14" s="3" t="s">
        <v>4</v>
      </c>
      <c r="B14" s="3">
        <v>7.4</v>
      </c>
      <c r="C14" s="3" t="s">
        <v>15</v>
      </c>
    </row>
    <row r="15" spans="1:3" ht="12.75">
      <c r="A15" s="3" t="s">
        <v>7</v>
      </c>
      <c r="B15" s="3">
        <v>9.1</v>
      </c>
      <c r="C15" s="3" t="s">
        <v>15</v>
      </c>
    </row>
    <row r="16" spans="1:3" ht="12.75">
      <c r="A16" s="3" t="s">
        <v>20</v>
      </c>
      <c r="B16" s="3">
        <v>6.7</v>
      </c>
      <c r="C16" s="3" t="s">
        <v>16</v>
      </c>
    </row>
    <row r="17" spans="1:3" ht="12.75">
      <c r="A17" s="3" t="s">
        <v>5</v>
      </c>
      <c r="B17" s="3">
        <v>7.8</v>
      </c>
      <c r="C17" s="3" t="s">
        <v>15</v>
      </c>
    </row>
    <row r="18" spans="1:3" ht="12.75">
      <c r="A18" s="3" t="s">
        <v>17</v>
      </c>
      <c r="B18" s="3">
        <v>7.4</v>
      </c>
      <c r="C18" s="3" t="s">
        <v>16</v>
      </c>
    </row>
    <row r="19" spans="1:3" ht="12.75">
      <c r="A19" s="3" t="s">
        <v>11</v>
      </c>
      <c r="B19" s="3">
        <v>6</v>
      </c>
      <c r="C19" s="3" t="s">
        <v>16</v>
      </c>
    </row>
    <row r="20" spans="1:3" ht="12.75">
      <c r="A20" s="3" t="s">
        <v>23</v>
      </c>
      <c r="B20" s="3">
        <v>6.4</v>
      </c>
      <c r="C20" s="3" t="s">
        <v>15</v>
      </c>
    </row>
    <row r="21" spans="1:3" ht="13.5" thickBot="1">
      <c r="A21" s="4" t="s">
        <v>25</v>
      </c>
      <c r="B21" s="4">
        <v>7.5</v>
      </c>
      <c r="C21" s="4" t="s">
        <v>16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20.421875" style="0" bestFit="1" customWidth="1"/>
    <col min="2" max="2" width="17.00390625" style="0" customWidth="1"/>
    <col min="3" max="3" width="10.00390625" style="0" bestFit="1" customWidth="1"/>
  </cols>
  <sheetData>
    <row r="1" spans="1:3" ht="13.5" thickBot="1">
      <c r="A1" s="2" t="s">
        <v>0</v>
      </c>
      <c r="B1" s="2" t="s">
        <v>26</v>
      </c>
      <c r="C1" s="2" t="s">
        <v>14</v>
      </c>
    </row>
    <row r="2" spans="1:3" ht="12.75">
      <c r="A2" s="3" t="s">
        <v>18</v>
      </c>
      <c r="B2" s="3">
        <v>5</v>
      </c>
      <c r="C2" s="3">
        <v>4.9</v>
      </c>
    </row>
    <row r="3" spans="1:3" ht="12.75">
      <c r="A3" s="3" t="s">
        <v>6</v>
      </c>
      <c r="B3" s="3">
        <v>3</v>
      </c>
      <c r="C3" s="3">
        <v>8.6</v>
      </c>
    </row>
    <row r="4" spans="1:3" ht="12.75">
      <c r="A4" s="3" t="s">
        <v>19</v>
      </c>
      <c r="B4" s="3">
        <v>4</v>
      </c>
      <c r="C4" s="3">
        <v>6.4</v>
      </c>
    </row>
    <row r="5" spans="1:3" ht="12.75">
      <c r="A5" s="3" t="s">
        <v>1</v>
      </c>
      <c r="B5" s="3">
        <v>3</v>
      </c>
      <c r="C5" s="3">
        <v>8.9</v>
      </c>
    </row>
    <row r="6" spans="1:3" ht="12.75">
      <c r="A6" s="3" t="s">
        <v>21</v>
      </c>
      <c r="B6" s="3">
        <v>2</v>
      </c>
      <c r="C6" s="3">
        <v>6.4</v>
      </c>
    </row>
    <row r="7" spans="1:3" ht="12.75">
      <c r="A7" s="3" t="s">
        <v>3</v>
      </c>
      <c r="B7" s="3">
        <v>4</v>
      </c>
      <c r="C7" s="3">
        <v>4.38</v>
      </c>
    </row>
    <row r="8" spans="1:3" ht="12.75">
      <c r="A8" s="3" t="s">
        <v>22</v>
      </c>
      <c r="B8" s="3">
        <v>3</v>
      </c>
      <c r="C8" s="3">
        <v>6.4</v>
      </c>
    </row>
    <row r="9" spans="1:3" ht="12.75">
      <c r="A9" s="3" t="s">
        <v>2</v>
      </c>
      <c r="B9" s="3">
        <v>3</v>
      </c>
      <c r="C9" s="3">
        <v>8.8</v>
      </c>
    </row>
    <row r="10" spans="1:3" ht="12.75">
      <c r="A10" s="3" t="s">
        <v>9</v>
      </c>
      <c r="B10" s="3">
        <v>3</v>
      </c>
      <c r="C10" s="3">
        <v>9.1</v>
      </c>
    </row>
    <row r="11" spans="1:3" ht="12.75">
      <c r="A11" s="3" t="s">
        <v>8</v>
      </c>
      <c r="B11" s="3">
        <v>4</v>
      </c>
      <c r="C11" s="3">
        <v>7.6</v>
      </c>
    </row>
    <row r="12" spans="1:3" ht="12.75">
      <c r="A12" s="3" t="s">
        <v>24</v>
      </c>
      <c r="B12" s="3">
        <v>3</v>
      </c>
      <c r="C12" s="3">
        <v>6</v>
      </c>
    </row>
    <row r="13" spans="1:3" ht="12.75">
      <c r="A13" s="3" t="s">
        <v>10</v>
      </c>
      <c r="B13" s="3">
        <v>2</v>
      </c>
      <c r="C13" s="3">
        <v>6.5</v>
      </c>
    </row>
    <row r="14" spans="1:3" ht="12.75">
      <c r="A14" s="3" t="s">
        <v>4</v>
      </c>
      <c r="B14" s="3">
        <v>2</v>
      </c>
      <c r="C14" s="3">
        <v>7.4</v>
      </c>
    </row>
    <row r="15" spans="1:3" ht="12.75">
      <c r="A15" s="3" t="s">
        <v>7</v>
      </c>
      <c r="B15" s="3">
        <v>5</v>
      </c>
      <c r="C15" s="3">
        <v>9.1</v>
      </c>
    </row>
    <row r="16" spans="1:3" ht="12.75">
      <c r="A16" s="3" t="s">
        <v>20</v>
      </c>
      <c r="B16" s="3">
        <v>2</v>
      </c>
      <c r="C16" s="3">
        <v>6.7</v>
      </c>
    </row>
    <row r="17" spans="1:3" ht="12.75">
      <c r="A17" s="3" t="s">
        <v>5</v>
      </c>
      <c r="B17" s="3">
        <v>2</v>
      </c>
      <c r="C17" s="3">
        <v>7.8</v>
      </c>
    </row>
    <row r="18" spans="1:3" ht="12.75">
      <c r="A18" s="3" t="s">
        <v>17</v>
      </c>
      <c r="B18" s="3">
        <v>1</v>
      </c>
      <c r="C18" s="3">
        <v>7.4</v>
      </c>
    </row>
    <row r="19" spans="1:3" ht="12.75">
      <c r="A19" s="3" t="s">
        <v>11</v>
      </c>
      <c r="B19" s="3">
        <v>1</v>
      </c>
      <c r="C19" s="3">
        <v>6</v>
      </c>
    </row>
    <row r="20" spans="1:3" ht="12.75">
      <c r="A20" s="3" t="s">
        <v>23</v>
      </c>
      <c r="B20" s="3">
        <v>2</v>
      </c>
      <c r="C20" s="3">
        <v>6.4</v>
      </c>
    </row>
    <row r="21" spans="1:3" ht="13.5" thickBot="1">
      <c r="A21" s="4" t="s">
        <v>25</v>
      </c>
      <c r="B21" s="4">
        <v>1</v>
      </c>
      <c r="C21" s="4">
        <v>7.5</v>
      </c>
    </row>
    <row r="24" spans="3:4" ht="12.75">
      <c r="C24" s="37" t="s">
        <v>64</v>
      </c>
      <c r="D24">
        <f>CORREL(B2:B21,C2:C21)</f>
        <v>-0.03388866040745517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-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a6812959</dc:creator>
  <cp:keywords/>
  <dc:description/>
  <cp:lastModifiedBy>eesc</cp:lastModifiedBy>
  <cp:lastPrinted>2010-02-24T22:56:43Z</cp:lastPrinted>
  <dcterms:created xsi:type="dcterms:W3CDTF">2010-02-24T22:41:51Z</dcterms:created>
  <dcterms:modified xsi:type="dcterms:W3CDTF">2010-03-09T17:23:49Z</dcterms:modified>
  <cp:category/>
  <cp:version/>
  <cp:contentType/>
  <cp:contentStatus/>
</cp:coreProperties>
</file>